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20" windowWidth="19200" windowHeight="14640"/>
  </bookViews>
  <sheets>
    <sheet name="TERCERIZACAO" sheetId="2" r:id="rId1"/>
  </sheets>
  <definedNames>
    <definedName name="_xlnm.Print_Area" localSheetId="0">TERCERIZACAO!$A:$H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iox9s1k4iqs0zEyPQ8YUM+/P3YQ=="/>
    </ext>
  </extLst>
</workbook>
</file>

<file path=xl/calcChain.xml><?xml version="1.0" encoding="utf-8"?>
<calcChain xmlns="http://schemas.openxmlformats.org/spreadsheetml/2006/main">
  <c r="F6" i="2"/>
  <c r="F8"/>
  <c r="F7"/>
  <c r="F41"/>
  <c r="F43"/>
  <c r="F42"/>
  <c r="F35"/>
  <c r="F28"/>
  <c r="F21"/>
  <c r="F15"/>
  <c r="F14"/>
  <c r="F27"/>
  <c r="F20"/>
  <c r="F13"/>
  <c r="F36"/>
  <c r="F29"/>
  <c r="F22"/>
  <c r="F34"/>
  <c r="F44" l="1"/>
  <c r="F37"/>
  <c r="F30"/>
  <c r="F23"/>
  <c r="F16"/>
  <c r="F9"/>
  <c r="G42"/>
  <c r="G36"/>
  <c r="G35"/>
  <c r="G43"/>
  <c r="G29"/>
  <c r="G22"/>
  <c r="G21"/>
  <c r="G28"/>
  <c r="G15"/>
  <c r="G8"/>
  <c r="G7"/>
  <c r="G14"/>
  <c r="G41" l="1"/>
  <c r="G44" s="1"/>
  <c r="G6"/>
  <c r="G9" s="1"/>
  <c r="G34"/>
  <c r="G37" s="1"/>
  <c r="G27"/>
  <c r="G30" s="1"/>
  <c r="G20"/>
  <c r="G23" s="1"/>
  <c r="G13"/>
  <c r="G16" s="1"/>
  <c r="G46" l="1"/>
</calcChain>
</file>

<file path=xl/sharedStrings.xml><?xml version="1.0" encoding="utf-8"?>
<sst xmlns="http://schemas.openxmlformats.org/spreadsheetml/2006/main" count="83" uniqueCount="35">
  <si>
    <t xml:space="preserve"> Terceirização de envase</t>
  </si>
  <si>
    <t>Quantidade</t>
  </si>
  <si>
    <t>Valor total</t>
  </si>
  <si>
    <t>Valor Unitário</t>
  </si>
  <si>
    <t>PREENCHA ABAIXO</t>
  </si>
  <si>
    <t>POTE PLASTICO até 500g</t>
  </si>
  <si>
    <t>BISNAGA até 450g</t>
  </si>
  <si>
    <t>BISNAGA Acima 500g</t>
  </si>
  <si>
    <t>POTE PLASTICO Acima 550g</t>
  </si>
  <si>
    <t>Preencha os dados para calcular os 
valores da terceirização de envase.</t>
  </si>
  <si>
    <t>1.1</t>
  </si>
  <si>
    <t>1.2</t>
  </si>
  <si>
    <t>2.2</t>
  </si>
  <si>
    <t>2.3</t>
  </si>
  <si>
    <t>1.3</t>
  </si>
  <si>
    <t>2.1</t>
  </si>
  <si>
    <t>3.1</t>
  </si>
  <si>
    <t>3.2</t>
  </si>
  <si>
    <t>3.3</t>
  </si>
  <si>
    <t>4.1</t>
  </si>
  <si>
    <t>4.2</t>
  </si>
  <si>
    <t>4.3</t>
  </si>
  <si>
    <t>POTE VIDRO Até 500g</t>
  </si>
  <si>
    <t>5.1</t>
  </si>
  <si>
    <t>5.2</t>
  </si>
  <si>
    <t>5.3</t>
  </si>
  <si>
    <r>
      <t>CLIENTE FORNECE</t>
    </r>
    <r>
      <rPr>
        <sz val="12"/>
        <color theme="1"/>
        <rFont val="Calibri"/>
        <family val="2"/>
        <scheme val="minor"/>
      </rPr>
      <t xml:space="preserve"> ↴</t>
    </r>
  </si>
  <si>
    <t>Valor Total:</t>
  </si>
  <si>
    <r>
      <rPr>
        <b/>
        <i/>
        <sz val="10"/>
        <color rgb="FFFF0000"/>
        <rFont val="Calibri"/>
        <family val="2"/>
        <scheme val="minor"/>
      </rPr>
      <t>* Pedido min: 100un.</t>
    </r>
    <r>
      <rPr>
        <b/>
        <i/>
        <sz val="10"/>
        <color rgb="FF00B050"/>
        <rFont val="Calibri"/>
        <family val="2"/>
        <scheme val="minor"/>
      </rPr>
      <t xml:space="preserve">   </t>
    </r>
    <r>
      <rPr>
        <b/>
        <i/>
        <sz val="10"/>
        <color theme="1" tint="0.249977111117893"/>
        <rFont val="Calibri"/>
        <family val="2"/>
        <scheme val="minor"/>
      </rPr>
      <t>|</t>
    </r>
    <r>
      <rPr>
        <b/>
        <i/>
        <sz val="10"/>
        <color rgb="FF00B050"/>
        <rFont val="Calibri"/>
        <family val="2"/>
        <scheme val="minor"/>
      </rPr>
      <t xml:space="preserve">    * Descontos acima de 500 unidades:</t>
    </r>
  </si>
  <si>
    <t>IRL AGROPECUÁRIA LTDA / VENDAS@MEL.COM.BR / S.I.F.-5250</t>
  </si>
  <si>
    <t>EMBALAGEM</t>
  </si>
  <si>
    <t>RÓTULO</t>
  </si>
  <si>
    <t>MEL</t>
  </si>
  <si>
    <r>
      <t>Preencha a</t>
    </r>
    <r>
      <rPr>
        <b/>
        <sz val="8"/>
        <color theme="0" tint="-0.499984740745262"/>
        <rFont val="Calibri"/>
        <family val="2"/>
        <scheme val="minor"/>
      </rPr>
      <t xml:space="preserve">  MESMA QUANTIDADE</t>
    </r>
    <r>
      <rPr>
        <sz val="8"/>
        <color theme="0" tint="-0.499984740745262"/>
        <rFont val="Calibri"/>
        <family val="2"/>
        <scheme val="minor"/>
      </rPr>
      <t xml:space="preserve">  de insumos </t>
    </r>
  </si>
  <si>
    <t>POTE VIDRO de 500g a 800g</t>
  </si>
</sst>
</file>

<file path=xl/styles.xml><?xml version="1.0" encoding="utf-8"?>
<styleSheet xmlns="http://schemas.openxmlformats.org/spreadsheetml/2006/main">
  <numFmts count="1">
    <numFmt numFmtId="164" formatCode="_-&quot;R$&quot;* #,##0.00_-;\-&quot;R$&quot;* #,##0.00_-;_-&quot;R$&quot;* &quot;-&quot;??_-;_-@_-"/>
  </numFmts>
  <fonts count="1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3" fillId="8" borderId="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164" fontId="7" fillId="10" borderId="0" xfId="0" applyNumberFormat="1" applyFont="1" applyFill="1" applyAlignment="1">
      <alignment horizontal="left" vertical="center"/>
    </xf>
    <xf numFmtId="0" fontId="6" fillId="11" borderId="0" xfId="0" applyFont="1" applyFill="1" applyAlignment="1">
      <alignment horizontal="center" vertical="center"/>
    </xf>
    <xf numFmtId="0" fontId="0" fillId="11" borderId="14" xfId="0" applyFont="1" applyFill="1" applyBorder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12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9" fontId="13" fillId="11" borderId="13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1" fontId="3" fillId="8" borderId="15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11" borderId="1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left" vertical="center"/>
    </xf>
    <xf numFmtId="0" fontId="0" fillId="11" borderId="12" xfId="0" applyFont="1" applyFill="1" applyBorder="1" applyAlignment="1">
      <alignment horizontal="left" vertical="center"/>
    </xf>
    <xf numFmtId="0" fontId="0" fillId="11" borderId="17" xfId="0" applyFont="1" applyFill="1" applyBorder="1" applyAlignment="1">
      <alignment horizontal="left" vertical="center"/>
    </xf>
    <xf numFmtId="164" fontId="2" fillId="12" borderId="2" xfId="0" applyNumberFormat="1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164" fontId="6" fillId="13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left" vertical="center"/>
    </xf>
    <xf numFmtId="0" fontId="11" fillId="11" borderId="12" xfId="0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right" vertical="center" wrapText="1"/>
    </xf>
  </cellXfs>
  <cellStyles count="1">
    <cellStyle name="Normal" xfId="0" builtinId="0"/>
  </cellStyles>
  <dxfs count="27"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activeCell="J8" sqref="J8"/>
    </sheetView>
  </sheetViews>
  <sheetFormatPr defaultRowHeight="15"/>
  <cols>
    <col min="1" max="1" width="5.7109375" style="10" customWidth="1"/>
    <col min="2" max="4" width="9.140625" style="1"/>
    <col min="5" max="7" width="16.5703125" style="1" customWidth="1"/>
    <col min="8" max="16384" width="9.140625" style="1"/>
  </cols>
  <sheetData>
    <row r="1" spans="1:12">
      <c r="A1" s="21"/>
      <c r="B1" s="43" t="s">
        <v>29</v>
      </c>
      <c r="C1" s="43"/>
      <c r="D1" s="43"/>
      <c r="E1" s="43"/>
      <c r="F1" s="43"/>
      <c r="G1" s="43"/>
      <c r="H1" s="22"/>
    </row>
    <row r="2" spans="1:12" ht="45" customHeight="1">
      <c r="A2" s="14"/>
      <c r="B2" s="44" t="s">
        <v>0</v>
      </c>
      <c r="C2" s="44"/>
      <c r="D2" s="44"/>
      <c r="E2" s="44"/>
      <c r="F2" s="45" t="s">
        <v>9</v>
      </c>
      <c r="G2" s="45"/>
      <c r="H2" s="16"/>
    </row>
    <row r="3" spans="1:12" ht="15.75" customHeight="1">
      <c r="A3" s="14"/>
      <c r="B3" s="46" t="s">
        <v>28</v>
      </c>
      <c r="C3" s="46"/>
      <c r="D3" s="46"/>
      <c r="E3" s="46"/>
      <c r="F3" s="46"/>
      <c r="G3" s="20">
        <v>0.25</v>
      </c>
      <c r="H3" s="16"/>
    </row>
    <row r="4" spans="1:12" ht="16.5" customHeight="1" thickBot="1">
      <c r="A4" s="17">
        <v>1</v>
      </c>
      <c r="B4" s="39" t="s">
        <v>6</v>
      </c>
      <c r="C4" s="40"/>
      <c r="D4" s="40"/>
      <c r="E4" s="6" t="s">
        <v>1</v>
      </c>
      <c r="F4" s="6" t="s">
        <v>3</v>
      </c>
      <c r="G4" s="7" t="s">
        <v>2</v>
      </c>
      <c r="H4" s="16"/>
      <c r="L4" s="2"/>
    </row>
    <row r="5" spans="1:12" ht="16.5" customHeight="1">
      <c r="A5" s="18"/>
      <c r="B5" s="41" t="s">
        <v>26</v>
      </c>
      <c r="C5" s="42"/>
      <c r="D5" s="42"/>
      <c r="E5" s="9" t="s">
        <v>4</v>
      </c>
      <c r="F5" s="4"/>
      <c r="G5" s="8"/>
      <c r="H5" s="16"/>
    </row>
    <row r="6" spans="1:12" ht="18.75" customHeight="1">
      <c r="A6" s="18" t="s">
        <v>10</v>
      </c>
      <c r="B6" s="37" t="s">
        <v>32</v>
      </c>
      <c r="C6" s="37"/>
      <c r="D6" s="38"/>
      <c r="E6" s="11">
        <v>500</v>
      </c>
      <c r="F6" s="5">
        <f>IF(OR(E6&lt;=499),6.9*(1),IF(OR(E6&gt;=499),6.9*(1-G3)))</f>
        <v>5.1750000000000007</v>
      </c>
      <c r="G6" s="3">
        <f>SUM(E6*F6)</f>
        <v>2587.5000000000005</v>
      </c>
      <c r="H6" s="16"/>
      <c r="L6" s="2"/>
    </row>
    <row r="7" spans="1:12" ht="18.75" customHeight="1">
      <c r="A7" s="18" t="s">
        <v>11</v>
      </c>
      <c r="B7" s="32" t="s">
        <v>30</v>
      </c>
      <c r="C7" s="32"/>
      <c r="D7" s="33"/>
      <c r="E7" s="11">
        <v>500</v>
      </c>
      <c r="F7" s="5">
        <f>IF(OR(E7=0),0,IF(OR(E7&gt;=1),1.5))</f>
        <v>1.5</v>
      </c>
      <c r="G7" s="3">
        <f t="shared" ref="G7" si="0">SUM(E7*F7)</f>
        <v>750</v>
      </c>
      <c r="H7" s="16"/>
    </row>
    <row r="8" spans="1:12" ht="18.75" customHeight="1">
      <c r="A8" s="18" t="s">
        <v>14</v>
      </c>
      <c r="B8" s="32" t="s">
        <v>31</v>
      </c>
      <c r="C8" s="32"/>
      <c r="D8" s="33"/>
      <c r="E8" s="11">
        <v>500</v>
      </c>
      <c r="F8" s="5">
        <f>IF(OR(E8=0),0,IF(OR(E8&gt;=1),1.6))</f>
        <v>1.6</v>
      </c>
      <c r="G8" s="3">
        <f t="shared" ref="G8" si="1">SUM(E8*F8)</f>
        <v>800</v>
      </c>
      <c r="H8" s="16"/>
    </row>
    <row r="9" spans="1:12" ht="18.75" customHeight="1">
      <c r="A9" s="24"/>
      <c r="B9" s="34" t="s">
        <v>33</v>
      </c>
      <c r="C9" s="35"/>
      <c r="D9" s="35"/>
      <c r="E9" s="36"/>
      <c r="F9" s="31">
        <f>SUM(F6-F7-F8)</f>
        <v>2.0750000000000006</v>
      </c>
      <c r="G9" s="29">
        <f>SUM(G6-G7-G8)</f>
        <v>1037.5000000000005</v>
      </c>
      <c r="H9" s="16"/>
      <c r="K9" s="24"/>
    </row>
    <row r="10" spans="1:12">
      <c r="A10" s="19"/>
      <c r="B10" s="25"/>
      <c r="C10" s="26"/>
      <c r="D10" s="26"/>
      <c r="E10" s="16"/>
      <c r="F10" s="16"/>
      <c r="G10" s="16"/>
      <c r="H10" s="16"/>
    </row>
    <row r="11" spans="1:12" ht="15.75" thickBot="1">
      <c r="A11" s="17">
        <v>2</v>
      </c>
      <c r="B11" s="39" t="s">
        <v>7</v>
      </c>
      <c r="C11" s="40"/>
      <c r="D11" s="40"/>
      <c r="E11" s="6" t="s">
        <v>1</v>
      </c>
      <c r="F11" s="6" t="s">
        <v>3</v>
      </c>
      <c r="G11" s="7" t="s">
        <v>2</v>
      </c>
      <c r="H11" s="16"/>
    </row>
    <row r="12" spans="1:12" ht="15.75">
      <c r="A12" s="18"/>
      <c r="B12" s="41" t="s">
        <v>26</v>
      </c>
      <c r="C12" s="42"/>
      <c r="D12" s="42"/>
      <c r="E12" s="9" t="s">
        <v>4</v>
      </c>
      <c r="F12" s="4"/>
      <c r="G12" s="8"/>
      <c r="H12" s="16"/>
    </row>
    <row r="13" spans="1:12">
      <c r="A13" s="18" t="s">
        <v>15</v>
      </c>
      <c r="B13" s="37" t="s">
        <v>32</v>
      </c>
      <c r="C13" s="37"/>
      <c r="D13" s="38"/>
      <c r="E13" s="11">
        <v>500</v>
      </c>
      <c r="F13" s="5">
        <f>IF(OR(E13&lt;=499),6.9*(1),IF(OR(E13&gt;=499),6.9*(1-G3)))</f>
        <v>5.1750000000000007</v>
      </c>
      <c r="G13" s="3">
        <f>SUM(E13*F13)</f>
        <v>2587.5000000000005</v>
      </c>
      <c r="H13" s="16"/>
    </row>
    <row r="14" spans="1:12">
      <c r="A14" s="18" t="s">
        <v>12</v>
      </c>
      <c r="B14" s="32" t="s">
        <v>30</v>
      </c>
      <c r="C14" s="32"/>
      <c r="D14" s="33"/>
      <c r="E14" s="11">
        <v>500</v>
      </c>
      <c r="F14" s="5">
        <f>IF(OR(E14=0),0,IF(OR(E14&gt;=1),1.9))</f>
        <v>1.9</v>
      </c>
      <c r="G14" s="3">
        <f>SUM(E14*F14)</f>
        <v>950</v>
      </c>
      <c r="H14" s="16"/>
    </row>
    <row r="15" spans="1:12">
      <c r="A15" s="18" t="s">
        <v>13</v>
      </c>
      <c r="B15" s="32" t="s">
        <v>31</v>
      </c>
      <c r="C15" s="32"/>
      <c r="D15" s="33"/>
      <c r="E15" s="11">
        <v>500</v>
      </c>
      <c r="F15" s="5">
        <f>IF(OR(E15=0),0,IF(OR(E15&gt;=1),1.75))</f>
        <v>1.75</v>
      </c>
      <c r="G15" s="3">
        <f>SUM(E15*F15)</f>
        <v>875</v>
      </c>
      <c r="H15" s="16"/>
    </row>
    <row r="16" spans="1:12">
      <c r="A16" s="19"/>
      <c r="B16" s="34" t="s">
        <v>33</v>
      </c>
      <c r="C16" s="35"/>
      <c r="D16" s="35"/>
      <c r="E16" s="36"/>
      <c r="F16" s="31">
        <f>SUM(F13-F14-F15)</f>
        <v>1.5250000000000008</v>
      </c>
      <c r="G16" s="29">
        <f>SUM(G13-G14-G15)</f>
        <v>762.50000000000045</v>
      </c>
      <c r="H16" s="16"/>
    </row>
    <row r="17" spans="1:8">
      <c r="A17" s="14"/>
      <c r="B17" s="16"/>
      <c r="C17" s="16"/>
      <c r="D17" s="16"/>
      <c r="E17" s="16"/>
      <c r="F17" s="16"/>
      <c r="G17" s="16"/>
      <c r="H17" s="16"/>
    </row>
    <row r="18" spans="1:8" ht="15.75" thickBot="1">
      <c r="A18" s="17">
        <v>3</v>
      </c>
      <c r="B18" s="39" t="s">
        <v>5</v>
      </c>
      <c r="C18" s="40"/>
      <c r="D18" s="40"/>
      <c r="E18" s="6" t="s">
        <v>1</v>
      </c>
      <c r="F18" s="6" t="s">
        <v>3</v>
      </c>
      <c r="G18" s="7" t="s">
        <v>2</v>
      </c>
      <c r="H18" s="16"/>
    </row>
    <row r="19" spans="1:8" ht="15.75">
      <c r="A19" s="18"/>
      <c r="B19" s="41" t="s">
        <v>26</v>
      </c>
      <c r="C19" s="42"/>
      <c r="D19" s="42"/>
      <c r="E19" s="9" t="s">
        <v>4</v>
      </c>
      <c r="F19" s="4"/>
      <c r="G19" s="8"/>
      <c r="H19" s="16"/>
    </row>
    <row r="20" spans="1:8">
      <c r="A20" s="18" t="s">
        <v>16</v>
      </c>
      <c r="B20" s="37" t="s">
        <v>32</v>
      </c>
      <c r="C20" s="37"/>
      <c r="D20" s="38"/>
      <c r="E20" s="11">
        <v>500</v>
      </c>
      <c r="F20" s="5">
        <f>IF(OR(E20&lt;=499),8.4*(1),IF(OR(E20&gt;=499),8,4*(1-G3)))</f>
        <v>8</v>
      </c>
      <c r="G20" s="3">
        <f>SUM(E20*F20)</f>
        <v>4000</v>
      </c>
      <c r="H20" s="16"/>
    </row>
    <row r="21" spans="1:8">
      <c r="A21" s="18" t="s">
        <v>17</v>
      </c>
      <c r="B21" s="32" t="s">
        <v>30</v>
      </c>
      <c r="C21" s="32"/>
      <c r="D21" s="33"/>
      <c r="E21" s="11"/>
      <c r="F21" s="5">
        <f>IF(OR(E21=0),0,IF(OR(E21&gt;=1),1.65))</f>
        <v>0</v>
      </c>
      <c r="G21" s="3">
        <f>SUM(E21*F21)</f>
        <v>0</v>
      </c>
      <c r="H21" s="16"/>
    </row>
    <row r="22" spans="1:8">
      <c r="A22" s="18" t="s">
        <v>18</v>
      </c>
      <c r="B22" s="32" t="s">
        <v>31</v>
      </c>
      <c r="C22" s="32"/>
      <c r="D22" s="33"/>
      <c r="E22" s="23"/>
      <c r="F22" s="5">
        <f>IF(OR(E22=0),0,IF(OR(E22&gt;=1),0.9))</f>
        <v>0</v>
      </c>
      <c r="G22" s="3">
        <f>SUM(E22*F22)</f>
        <v>0</v>
      </c>
      <c r="H22" s="16"/>
    </row>
    <row r="23" spans="1:8">
      <c r="A23" s="19"/>
      <c r="B23" s="34" t="s">
        <v>33</v>
      </c>
      <c r="C23" s="35"/>
      <c r="D23" s="35"/>
      <c r="E23" s="36"/>
      <c r="F23" s="31">
        <f>SUM(F20-F21-F22)</f>
        <v>8</v>
      </c>
      <c r="G23" s="29">
        <f>SUM(G20-G21-G22)</f>
        <v>4000</v>
      </c>
      <c r="H23" s="16"/>
    </row>
    <row r="24" spans="1:8">
      <c r="A24" s="14"/>
      <c r="B24" s="27"/>
      <c r="C24" s="25"/>
      <c r="D24" s="25"/>
      <c r="E24" s="16"/>
      <c r="F24" s="16"/>
      <c r="G24" s="16"/>
      <c r="H24" s="16"/>
    </row>
    <row r="25" spans="1:8" ht="15.75" thickBot="1">
      <c r="A25" s="17">
        <v>4</v>
      </c>
      <c r="B25" s="39" t="s">
        <v>8</v>
      </c>
      <c r="C25" s="40"/>
      <c r="D25" s="40"/>
      <c r="E25" s="6" t="s">
        <v>1</v>
      </c>
      <c r="F25" s="6" t="s">
        <v>3</v>
      </c>
      <c r="G25" s="7" t="s">
        <v>2</v>
      </c>
      <c r="H25" s="16"/>
    </row>
    <row r="26" spans="1:8" ht="15.75">
      <c r="A26" s="18"/>
      <c r="B26" s="41" t="s">
        <v>26</v>
      </c>
      <c r="C26" s="42"/>
      <c r="D26" s="42"/>
      <c r="E26" s="9" t="s">
        <v>4</v>
      </c>
      <c r="F26" s="4"/>
      <c r="G26" s="8"/>
      <c r="H26" s="16"/>
    </row>
    <row r="27" spans="1:8">
      <c r="A27" s="18" t="s">
        <v>19</v>
      </c>
      <c r="B27" s="37" t="s">
        <v>32</v>
      </c>
      <c r="C27" s="37"/>
      <c r="D27" s="38"/>
      <c r="E27" s="11">
        <v>500</v>
      </c>
      <c r="F27" s="5">
        <f>IF(OR(E27&lt;=499),8.3*(1),IF(OR(E27&gt;=499),8.3*(1-G3)))</f>
        <v>6.2250000000000005</v>
      </c>
      <c r="G27" s="3">
        <f>SUM(E27*F27)</f>
        <v>3112.5000000000005</v>
      </c>
      <c r="H27" s="16"/>
    </row>
    <row r="28" spans="1:8">
      <c r="A28" s="18" t="s">
        <v>20</v>
      </c>
      <c r="B28" s="32" t="s">
        <v>30</v>
      </c>
      <c r="C28" s="32"/>
      <c r="D28" s="33"/>
      <c r="E28" s="11"/>
      <c r="F28" s="5">
        <f>IF(OR(E28=0),0,IF(OR(E28&gt;=1),1.99))</f>
        <v>0</v>
      </c>
      <c r="G28" s="3">
        <f>SUM(E28*F28)</f>
        <v>0</v>
      </c>
      <c r="H28" s="16"/>
    </row>
    <row r="29" spans="1:8">
      <c r="A29" s="18" t="s">
        <v>21</v>
      </c>
      <c r="B29" s="32" t="s">
        <v>31</v>
      </c>
      <c r="C29" s="32"/>
      <c r="D29" s="33"/>
      <c r="E29" s="11"/>
      <c r="F29" s="5">
        <f>IF(OR(E29=0),0,IF(OR(E29&gt;=1),1.1))</f>
        <v>0</v>
      </c>
      <c r="G29" s="3">
        <f>SUM(E29*F29)</f>
        <v>0</v>
      </c>
      <c r="H29" s="16"/>
    </row>
    <row r="30" spans="1:8">
      <c r="A30" s="19"/>
      <c r="B30" s="34" t="s">
        <v>33</v>
      </c>
      <c r="C30" s="35"/>
      <c r="D30" s="35"/>
      <c r="E30" s="36"/>
      <c r="F30" s="31">
        <f>SUM(F27-F28-F29)</f>
        <v>6.2250000000000005</v>
      </c>
      <c r="G30" s="29">
        <f>SUM(G27-G28-G29)</f>
        <v>3112.5000000000005</v>
      </c>
      <c r="H30" s="16"/>
    </row>
    <row r="31" spans="1:8">
      <c r="A31" s="14"/>
      <c r="B31" s="27"/>
      <c r="C31" s="25"/>
      <c r="D31" s="25"/>
      <c r="E31" s="16"/>
      <c r="F31" s="16"/>
      <c r="G31" s="16"/>
      <c r="H31" s="16"/>
    </row>
    <row r="32" spans="1:8" ht="15.75" thickBot="1">
      <c r="A32" s="17">
        <v>5</v>
      </c>
      <c r="B32" s="39" t="s">
        <v>22</v>
      </c>
      <c r="C32" s="40"/>
      <c r="D32" s="40"/>
      <c r="E32" s="6" t="s">
        <v>1</v>
      </c>
      <c r="F32" s="6" t="s">
        <v>3</v>
      </c>
      <c r="G32" s="7" t="s">
        <v>2</v>
      </c>
      <c r="H32" s="16"/>
    </row>
    <row r="33" spans="1:8" ht="15.75">
      <c r="A33" s="18"/>
      <c r="B33" s="41" t="s">
        <v>26</v>
      </c>
      <c r="C33" s="42"/>
      <c r="D33" s="42"/>
      <c r="E33" s="9" t="s">
        <v>4</v>
      </c>
      <c r="F33" s="4"/>
      <c r="G33" s="8"/>
      <c r="H33" s="16"/>
    </row>
    <row r="34" spans="1:8">
      <c r="A34" s="18" t="s">
        <v>23</v>
      </c>
      <c r="B34" s="37" t="s">
        <v>32</v>
      </c>
      <c r="C34" s="37"/>
      <c r="D34" s="38"/>
      <c r="E34" s="11">
        <v>500</v>
      </c>
      <c r="F34" s="5">
        <f>IF(OR(E34&lt;=499),5.85*(1),IF(OR(E34&gt;=499),5.85*(1-G3)))</f>
        <v>4.3874999999999993</v>
      </c>
      <c r="G34" s="3">
        <f>SUM(E34*F34)</f>
        <v>2193.7499999999995</v>
      </c>
      <c r="H34" s="16"/>
    </row>
    <row r="35" spans="1:8">
      <c r="A35" s="18" t="s">
        <v>24</v>
      </c>
      <c r="B35" s="32" t="s">
        <v>30</v>
      </c>
      <c r="C35" s="32"/>
      <c r="D35" s="33"/>
      <c r="E35" s="11"/>
      <c r="F35" s="5">
        <f>IF(OR(E35=0),0,IF(OR(E35&gt;=1),2.39))</f>
        <v>0</v>
      </c>
      <c r="G35" s="3">
        <f>SUM(E35*F35)</f>
        <v>0</v>
      </c>
      <c r="H35" s="16"/>
    </row>
    <row r="36" spans="1:8">
      <c r="A36" s="18" t="s">
        <v>25</v>
      </c>
      <c r="B36" s="32" t="s">
        <v>31</v>
      </c>
      <c r="C36" s="32"/>
      <c r="D36" s="33"/>
      <c r="E36" s="11"/>
      <c r="F36" s="5">
        <f>IF(OR(E36=0),0,IF(OR(E36&gt;=1),0.95))</f>
        <v>0</v>
      </c>
      <c r="G36" s="3">
        <f>SUM(E36*F36)</f>
        <v>0</v>
      </c>
      <c r="H36" s="16"/>
    </row>
    <row r="37" spans="1:8">
      <c r="A37" s="19"/>
      <c r="B37" s="34" t="s">
        <v>33</v>
      </c>
      <c r="C37" s="35"/>
      <c r="D37" s="35"/>
      <c r="E37" s="36"/>
      <c r="F37" s="31">
        <f>SUM(F34-F35-F36)</f>
        <v>4.3874999999999993</v>
      </c>
      <c r="G37" s="29">
        <f>SUM(G34-G35-G36)</f>
        <v>2193.7499999999995</v>
      </c>
      <c r="H37" s="16"/>
    </row>
    <row r="38" spans="1:8" ht="15.75" thickBot="1">
      <c r="A38" s="14"/>
      <c r="B38" s="28"/>
      <c r="C38" s="28"/>
      <c r="D38" s="28"/>
      <c r="E38" s="15"/>
      <c r="F38" s="15"/>
      <c r="G38" s="15"/>
      <c r="H38" s="16"/>
    </row>
    <row r="39" spans="1:8" ht="15.75" thickBot="1">
      <c r="A39" s="17">
        <v>5</v>
      </c>
      <c r="B39" s="39" t="s">
        <v>34</v>
      </c>
      <c r="C39" s="40"/>
      <c r="D39" s="40"/>
      <c r="E39" s="6" t="s">
        <v>1</v>
      </c>
      <c r="F39" s="6" t="s">
        <v>3</v>
      </c>
      <c r="G39" s="7" t="s">
        <v>2</v>
      </c>
      <c r="H39" s="16"/>
    </row>
    <row r="40" spans="1:8" ht="15.75">
      <c r="A40" s="18"/>
      <c r="B40" s="41" t="s">
        <v>26</v>
      </c>
      <c r="C40" s="42"/>
      <c r="D40" s="42"/>
      <c r="E40" s="9" t="s">
        <v>4</v>
      </c>
      <c r="F40" s="4"/>
      <c r="G40" s="8"/>
      <c r="H40" s="16"/>
    </row>
    <row r="41" spans="1:8">
      <c r="A41" s="18" t="s">
        <v>23</v>
      </c>
      <c r="B41" s="37" t="s">
        <v>32</v>
      </c>
      <c r="C41" s="37"/>
      <c r="D41" s="38"/>
      <c r="E41" s="11">
        <v>500</v>
      </c>
      <c r="F41" s="5">
        <f>IF(OR(E41&lt;=499),12*(1),IF(OR(E41&gt;=499),12*(1-G3)))</f>
        <v>9</v>
      </c>
      <c r="G41" s="3">
        <f>SUM(E41*F41)</f>
        <v>4500</v>
      </c>
      <c r="H41" s="16"/>
    </row>
    <row r="42" spans="1:8">
      <c r="A42" s="18" t="s">
        <v>24</v>
      </c>
      <c r="B42" s="32" t="s">
        <v>30</v>
      </c>
      <c r="C42" s="32"/>
      <c r="D42" s="33"/>
      <c r="E42" s="11"/>
      <c r="F42" s="5">
        <f>IF(OR(E42=0),0,IF(OR(E42&gt;=1),3.99))</f>
        <v>0</v>
      </c>
      <c r="G42" s="3">
        <f>SUM(E42*F42)</f>
        <v>0</v>
      </c>
      <c r="H42" s="16"/>
    </row>
    <row r="43" spans="1:8">
      <c r="A43" s="18" t="s">
        <v>25</v>
      </c>
      <c r="B43" s="32" t="s">
        <v>31</v>
      </c>
      <c r="C43" s="32"/>
      <c r="D43" s="33"/>
      <c r="E43" s="11"/>
      <c r="F43" s="5">
        <f>IF(OR(E43=0),0,IF(OR(E43&gt;=1),1.3))</f>
        <v>0</v>
      </c>
      <c r="G43" s="3">
        <f>SUM(E43*F43)</f>
        <v>0</v>
      </c>
      <c r="H43" s="16"/>
    </row>
    <row r="44" spans="1:8">
      <c r="A44" s="19"/>
      <c r="B44" s="34" t="s">
        <v>33</v>
      </c>
      <c r="C44" s="35"/>
      <c r="D44" s="35"/>
      <c r="E44" s="36"/>
      <c r="F44" s="31">
        <f>SUM(F41-F42-F43)</f>
        <v>9</v>
      </c>
      <c r="G44" s="29">
        <f>SUM(G41-G42-G43)</f>
        <v>4500</v>
      </c>
      <c r="H44" s="16"/>
    </row>
    <row r="45" spans="1:8" ht="15.75" thickBot="1">
      <c r="A45" s="14"/>
      <c r="B45" s="28"/>
      <c r="C45" s="28"/>
      <c r="D45" s="28"/>
      <c r="E45" s="15"/>
      <c r="F45" s="15"/>
      <c r="G45" s="15"/>
      <c r="H45" s="16"/>
    </row>
    <row r="46" spans="1:8" ht="15.75">
      <c r="A46" s="14"/>
      <c r="B46" s="12"/>
      <c r="C46" s="12"/>
      <c r="D46" s="12"/>
      <c r="E46" s="30" t="s">
        <v>27</v>
      </c>
      <c r="F46" s="30"/>
      <c r="G46" s="13">
        <f>SUM(G9,G16,G23,G30,G37,G44)</f>
        <v>15606.250000000002</v>
      </c>
      <c r="H46" s="16"/>
    </row>
    <row r="47" spans="1:8">
      <c r="A47" s="14"/>
      <c r="B47" s="16"/>
      <c r="C47" s="16"/>
      <c r="D47" s="16"/>
      <c r="E47" s="16"/>
      <c r="F47" s="16"/>
      <c r="G47" s="16"/>
      <c r="H47" s="16"/>
    </row>
  </sheetData>
  <mergeCells count="40">
    <mergeCell ref="B8:D8"/>
    <mergeCell ref="B18:D18"/>
    <mergeCell ref="B15:D15"/>
    <mergeCell ref="B39:D39"/>
    <mergeCell ref="B44:E44"/>
    <mergeCell ref="B43:D43"/>
    <mergeCell ref="B42:D42"/>
    <mergeCell ref="B41:D41"/>
    <mergeCell ref="B40:D40"/>
    <mergeCell ref="B34:D34"/>
    <mergeCell ref="B35:D35"/>
    <mergeCell ref="B22:D22"/>
    <mergeCell ref="B29:D29"/>
    <mergeCell ref="B1:G1"/>
    <mergeCell ref="B2:E2"/>
    <mergeCell ref="F2:G2"/>
    <mergeCell ref="B4:D4"/>
    <mergeCell ref="B3:F3"/>
    <mergeCell ref="B19:D19"/>
    <mergeCell ref="B20:D20"/>
    <mergeCell ref="B6:D6"/>
    <mergeCell ref="B7:D7"/>
    <mergeCell ref="B5:D5"/>
    <mergeCell ref="B14:D14"/>
    <mergeCell ref="B36:D36"/>
    <mergeCell ref="B37:E37"/>
    <mergeCell ref="B9:E9"/>
    <mergeCell ref="B30:E30"/>
    <mergeCell ref="B23:E23"/>
    <mergeCell ref="B16:E16"/>
    <mergeCell ref="B27:D27"/>
    <mergeCell ref="B28:D28"/>
    <mergeCell ref="B25:D25"/>
    <mergeCell ref="B26:D26"/>
    <mergeCell ref="B21:D21"/>
    <mergeCell ref="B11:D11"/>
    <mergeCell ref="B12:D12"/>
    <mergeCell ref="B13:D13"/>
    <mergeCell ref="B32:D32"/>
    <mergeCell ref="B33:D33"/>
  </mergeCells>
  <conditionalFormatting sqref="E6:E9 E34:E37 E27:E30 E20:E23 E13:E16">
    <cfRule type="cellIs" dxfId="15" priority="31" operator="greaterThan">
      <formula>1</formula>
    </cfRule>
  </conditionalFormatting>
  <conditionalFormatting sqref="E6:E9 E34:E37 E27:E30 E20:E23 E13:E16">
    <cfRule type="cellIs" dxfId="14" priority="30" operator="between">
      <formula>1</formula>
      <formula>99</formula>
    </cfRule>
  </conditionalFormatting>
  <conditionalFormatting sqref="E41:E44">
    <cfRule type="cellIs" dxfId="13" priority="29" operator="greaterThan">
      <formula>1</formula>
    </cfRule>
  </conditionalFormatting>
  <conditionalFormatting sqref="E41:E44">
    <cfRule type="cellIs" dxfId="12" priority="28" operator="between">
      <formula>1</formula>
      <formula>99</formula>
    </cfRule>
  </conditionalFormatting>
  <conditionalFormatting sqref="B42:D42">
    <cfRule type="cellIs" priority="27" operator="equal">
      <formula>""""""</formula>
    </cfRule>
    <cfRule type="expression" dxfId="11" priority="23">
      <formula>E42=""</formula>
    </cfRule>
  </conditionalFormatting>
  <conditionalFormatting sqref="B43:D43">
    <cfRule type="expression" dxfId="10" priority="21">
      <formula>E43=""</formula>
    </cfRule>
    <cfRule type="cellIs" priority="22" operator="equal">
      <formula>""""""</formula>
    </cfRule>
  </conditionalFormatting>
  <conditionalFormatting sqref="B35:D35">
    <cfRule type="expression" dxfId="9" priority="19">
      <formula>E35=""</formula>
    </cfRule>
    <cfRule type="cellIs" priority="20" operator="equal">
      <formula>""""""</formula>
    </cfRule>
  </conditionalFormatting>
  <conditionalFormatting sqref="B36:D36">
    <cfRule type="expression" dxfId="8" priority="17">
      <formula>E36=""</formula>
    </cfRule>
    <cfRule type="cellIs" priority="18" operator="equal">
      <formula>""""""</formula>
    </cfRule>
  </conditionalFormatting>
  <conditionalFormatting sqref="B28:D28">
    <cfRule type="expression" dxfId="7" priority="15">
      <formula>E28=""</formula>
    </cfRule>
    <cfRule type="cellIs" priority="16" operator="equal">
      <formula>""""""</formula>
    </cfRule>
  </conditionalFormatting>
  <conditionalFormatting sqref="B29:D29">
    <cfRule type="expression" dxfId="6" priority="13">
      <formula>E29=""</formula>
    </cfRule>
    <cfRule type="cellIs" priority="14" operator="equal">
      <formula>""""""</formula>
    </cfRule>
  </conditionalFormatting>
  <conditionalFormatting sqref="B21:D21">
    <cfRule type="expression" dxfId="5" priority="11">
      <formula>E21=""</formula>
    </cfRule>
    <cfRule type="cellIs" priority="12" operator="equal">
      <formula>""""""</formula>
    </cfRule>
  </conditionalFormatting>
  <conditionalFormatting sqref="B22:D22">
    <cfRule type="expression" dxfId="4" priority="9">
      <formula>E22=""</formula>
    </cfRule>
    <cfRule type="cellIs" priority="10" operator="equal">
      <formula>""""""</formula>
    </cfRule>
  </conditionalFormatting>
  <conditionalFormatting sqref="B14:D14">
    <cfRule type="expression" dxfId="3" priority="7">
      <formula>E14=""</formula>
    </cfRule>
    <cfRule type="cellIs" priority="8" operator="equal">
      <formula>""""""</formula>
    </cfRule>
  </conditionalFormatting>
  <conditionalFormatting sqref="B15:D15">
    <cfRule type="expression" dxfId="2" priority="5">
      <formula>E15=""</formula>
    </cfRule>
    <cfRule type="cellIs" priority="6" operator="equal">
      <formula>""""""</formula>
    </cfRule>
  </conditionalFormatting>
  <conditionalFormatting sqref="B7:D7">
    <cfRule type="expression" dxfId="1" priority="3">
      <formula>E7=""</formula>
    </cfRule>
    <cfRule type="cellIs" priority="4" operator="equal">
      <formula>""""""</formula>
    </cfRule>
  </conditionalFormatting>
  <conditionalFormatting sqref="B8:D8">
    <cfRule type="expression" dxfId="0" priority="1">
      <formula>E8=""</formula>
    </cfRule>
    <cfRule type="cellIs" priority="2" operator="equal">
      <formula>""""""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TERCERIZACAO</vt:lpstr>
      <vt:lpstr>TERCERIZACAO!Area_de_impressao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gustavo</cp:lastModifiedBy>
  <dcterms:created xsi:type="dcterms:W3CDTF">2021-03-17T22:34:47Z</dcterms:created>
  <dcterms:modified xsi:type="dcterms:W3CDTF">2022-07-29T15:30:42Z</dcterms:modified>
</cp:coreProperties>
</file>